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OLE_LINK3" localSheetId="0">Лист1!$A$5</definedName>
    <definedName name="OLE_LINK4" localSheetId="0">Лист1!#REF!</definedName>
    <definedName name="Print_Titles" localSheetId="0" hidden="0">Лист1!$9:$9</definedName>
    <definedName name="_xlnm.Print_Area" localSheetId="0">Лист1!$A$1:$E$24</definedName>
  </definedNames>
  <calcPr/>
</workbook>
</file>

<file path=xl/sharedStrings.xml><?xml version="1.0" encoding="utf-8"?>
<sst xmlns="http://schemas.openxmlformats.org/spreadsheetml/2006/main" count="37" uniqueCount="37">
  <si>
    <t xml:space="preserve">Приложение 1 
к муниципальному правовому акту города Владивостока 
от ____________ № _____
</t>
  </si>
  <si>
    <t xml:space="preserve">                  Приложение 1 
                                                      </t>
  </si>
  <si>
    <t xml:space="preserve">«Приложение 1  
к муниципальному правовому акту города Владивостока 
от 17.12.2024 № 145-МПА 
</t>
  </si>
  <si>
    <t xml:space="preserve">Источники 
внутреннего финансирования дефицита бюджета Владивостокского городского округа на 2025 год и
 плановый период 2026 и 2027 годов</t>
  </si>
  <si>
    <t xml:space="preserve">Код бюджетной классификации Российской Федерации</t>
  </si>
  <si>
    <t xml:space="preserve">Наименование источников</t>
  </si>
  <si>
    <t xml:space="preserve">Сумма, в рублях       </t>
  </si>
  <si>
    <t xml:space="preserve">2025 год</t>
  </si>
  <si>
    <t xml:space="preserve">2026 год</t>
  </si>
  <si>
    <t xml:space="preserve">2027 год</t>
  </si>
  <si>
    <t xml:space="preserve">952 01 02 00 00 04 0000 000</t>
  </si>
  <si>
    <t xml:space="preserve">Кредиты кредитных организаций в валюте Российской Федерации</t>
  </si>
  <si>
    <t xml:space="preserve">952 01 02 00 00 04 0000 710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</si>
  <si>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</si>
  <si>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952 01 02 00 00 04 0000 810</t>
  </si>
  <si>
    <t xml:space="preserve">Погашение бюджетами городских округов кредитов от кредитных организаций в валюте Российской Федерации</t>
  </si>
  <si>
    <t xml:space="preserve">952 01 03 01 00 00 0000 000</t>
  </si>
  <si>
    <t xml:space="preserve">Бюджетные кредиты от других бюджетов бюджетной системы Российской Федерации в валюте Российской Федерации</t>
  </si>
  <si>
    <t xml:space="preserve">952 01 03 01 00 04 0000 710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</si>
  <si>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</si>
  <si>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 xml:space="preserve">952 01 03 01 00 04 0000 810</t>
  </si>
  <si>
    <t xml:space="preserve"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</si>
  <si>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952 01 05 00 00 00 0000 000</t>
  </si>
  <si>
    <t xml:space="preserve">Изменение остатков средств на счетах по учету средств бюджета</t>
  </si>
  <si>
    <t xml:space="preserve">952 01 05 02 01 04 0000 510</t>
  </si>
  <si>
    <t xml:space="preserve">Увеличение прочих остатков денежных средств бюджетов городских округов</t>
  </si>
  <si>
    <t xml:space="preserve">952 01 05 02 01 04 0000 610</t>
  </si>
  <si>
    <t xml:space="preserve">Уменьшение прочих остатков денежных средств бюджетов городских округов</t>
  </si>
  <si>
    <t xml:space="preserve">952 01 06 00 00 00 0000 000</t>
  </si>
  <si>
    <t xml:space="preserve">Иные источники внутреннего финансирования дефицитов бюджетов</t>
  </si>
  <si>
    <t xml:space="preserve">952 01 06 10 00 00 0000 000</t>
  </si>
  <si>
    <t xml:space="preserve">Операции по управлению остатками средств на единых счетах бюджетов</t>
  </si>
  <si>
    <t xml:space="preserve"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</si>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</sst>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_ ;\-#,##0.00\ "/>
  </numFmts>
  <fonts count="6">
    <font>
      <sz val="10.000000"/>
      <color theme="1"/>
      <name val="Arial Cyr"/>
    </font>
    <font>
      <sz val="14.000000"/>
      <name val="Arial Cyr"/>
    </font>
    <font>
      <sz val="14.000000"/>
      <name val="Times New Roman"/>
    </font>
    <font>
      <sz val="16.000000"/>
      <name val="Times New Roman"/>
    </font>
    <font>
      <sz val="12.000000"/>
      <name val="Times New Roman"/>
    </font>
    <font>
      <sz val="16.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42">
    <xf fontId="0" fillId="0" borderId="0" numFmtId="0" xfId="0"/>
    <xf fontId="1" fillId="0" borderId="0" numFmtId="0" xfId="0" applyFont="1"/>
    <xf fontId="2" fillId="0" borderId="0" numFmtId="0" xfId="0" applyFont="1"/>
    <xf fontId="2" fillId="0" borderId="0" numFmtId="0" xfId="0" applyFont="1" applyAlignment="1">
      <alignment horizontal="left" indent="9" vertical="top" wrapText="1"/>
    </xf>
    <xf fontId="2" fillId="0" borderId="0" numFmtId="0" xfId="0" applyFont="1" applyAlignment="1">
      <alignment horizontal="left" vertical="top" wrapText="1"/>
    </xf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center" vertical="top" wrapText="1"/>
    </xf>
    <xf fontId="3" fillId="0" borderId="0" numFmtId="0" xfId="0" applyFont="1" applyAlignment="1">
      <alignment horizontal="center" vertical="top" wrapText="1"/>
    </xf>
    <xf fontId="1" fillId="0" borderId="0" numFmtId="0" xfId="0" applyFont="1" applyAlignment="1">
      <alignment vertical="center"/>
    </xf>
    <xf fontId="4" fillId="0" borderId="1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 wrapText="1"/>
    </xf>
    <xf fontId="4" fillId="0" borderId="3" numFmtId="0" xfId="0" applyFont="1" applyBorder="1" applyAlignment="1">
      <alignment horizontal="center" vertical="center"/>
    </xf>
    <xf fontId="4" fillId="0" borderId="4" numFmtId="0" xfId="0" applyFont="1" applyBorder="1" applyAlignment="1">
      <alignment horizontal="center" vertical="center"/>
    </xf>
    <xf fontId="4" fillId="0" borderId="5" numFmtId="0" xfId="0" applyFont="1" applyBorder="1" applyAlignment="1">
      <alignment horizontal="center" vertical="center"/>
    </xf>
    <xf fontId="4" fillId="0" borderId="6" numFmtId="0" xfId="0" applyFont="1" applyBorder="1" applyAlignment="1">
      <alignment horizontal="center" vertical="center" wrapText="1"/>
    </xf>
    <xf fontId="4" fillId="0" borderId="7" numFmtId="0" xfId="0" applyFont="1" applyBorder="1" applyAlignment="1">
      <alignment horizontal="center" vertical="center" wrapText="1"/>
    </xf>
    <xf fontId="4" fillId="2" borderId="8" numFmtId="0" xfId="0" applyFont="1" applyFill="1" applyBorder="1" applyAlignment="1">
      <alignment horizontal="center" vertical="center" wrapText="1"/>
    </xf>
    <xf fontId="4" fillId="0" borderId="8" numFmtId="0" xfId="0" applyFont="1" applyBorder="1" applyAlignment="1">
      <alignment horizontal="center" vertical="center" wrapText="1"/>
    </xf>
    <xf fontId="4" fillId="0" borderId="8" numFmtId="49" xfId="0" applyNumberFormat="1" applyFont="1" applyBorder="1" applyAlignment="1">
      <alignment horizontal="left" vertical="top" wrapText="1"/>
    </xf>
    <xf fontId="4" fillId="0" borderId="8" numFmtId="0" xfId="0" applyFont="1" applyBorder="1" applyAlignment="1">
      <alignment horizontal="justify" vertical="top" wrapText="1"/>
    </xf>
    <xf fontId="4" fillId="2" borderId="8" numFmtId="160" xfId="0" applyNumberFormat="1" applyFont="1" applyFill="1" applyBorder="1" applyAlignment="1">
      <alignment horizontal="right" vertical="top" wrapText="1"/>
    </xf>
    <xf fontId="4" fillId="2" borderId="8" numFmtId="49" xfId="0" applyNumberFormat="1" applyFont="1" applyFill="1" applyBorder="1" applyAlignment="1">
      <alignment vertical="top" wrapText="1"/>
    </xf>
    <xf fontId="4" fillId="2" borderId="8" numFmtId="0" xfId="0" applyFont="1" applyFill="1" applyBorder="1" applyAlignment="1">
      <alignment horizontal="justify" vertical="top" wrapText="1"/>
    </xf>
    <xf fontId="1" fillId="0" borderId="0" numFmtId="160" xfId="0" applyNumberFormat="1" applyFont="1"/>
    <xf fontId="4" fillId="0" borderId="8" numFmtId="49" xfId="0" applyNumberFormat="1" applyFont="1" applyBorder="1" applyAlignment="1">
      <alignment vertical="top" wrapText="1"/>
    </xf>
    <xf fontId="4" fillId="0" borderId="8" numFmtId="160" xfId="0" applyNumberFormat="1" applyFont="1" applyBorder="1" applyAlignment="1">
      <alignment horizontal="right" vertical="top" wrapText="1"/>
    </xf>
    <xf fontId="4" fillId="0" borderId="8" numFmtId="0" xfId="0" applyFont="1" applyBorder="1" applyAlignment="1">
      <alignment horizontal="left" vertical="top" wrapText="1"/>
    </xf>
    <xf fontId="4" fillId="0" borderId="8" numFmtId="49" xfId="0" applyNumberFormat="1" applyFont="1" applyBorder="1" applyAlignment="1">
      <alignment horizontal="center" vertical="top" wrapText="1"/>
    </xf>
    <xf fontId="4" fillId="0" borderId="8" numFmtId="0" xfId="0" applyFont="1" applyBorder="1" applyAlignment="1">
      <alignment horizontal="justify" wrapText="1"/>
    </xf>
    <xf fontId="3" fillId="0" borderId="9" numFmtId="49" xfId="0" applyNumberFormat="1" applyFont="1" applyBorder="1" applyAlignment="1">
      <alignment horizontal="center" vertical="top" wrapText="1"/>
    </xf>
    <xf fontId="3" fillId="0" borderId="9" numFmtId="0" xfId="0" applyFont="1" applyBorder="1" applyAlignment="1">
      <alignment horizontal="justify" wrapText="1"/>
    </xf>
    <xf fontId="3" fillId="0" borderId="9" numFmtId="160" xfId="0" applyNumberFormat="1" applyFont="1" applyBorder="1" applyAlignment="1">
      <alignment horizontal="right" vertical="top" wrapText="1"/>
    </xf>
    <xf fontId="5" fillId="0" borderId="9" numFmtId="0" xfId="0" applyFont="1" applyBorder="1"/>
    <xf fontId="4" fillId="3" borderId="10" numFmtId="0" xfId="0" applyFont="1" applyFill="1" applyBorder="1"/>
    <xf fontId="4" fillId="3" borderId="10" numFmtId="4" xfId="0" applyNumberFormat="1" applyFont="1" applyFill="1" applyBorder="1"/>
    <xf fontId="4" fillId="4" borderId="11" numFmtId="0" xfId="0" applyFont="1" applyFill="1" applyBorder="1"/>
    <xf fontId="4" fillId="4" borderId="11" numFmtId="4" xfId="0" applyNumberFormat="1" applyFont="1" applyFill="1" applyBorder="1"/>
    <xf fontId="1" fillId="5" borderId="0" numFmtId="4" xfId="0" applyNumberFormat="1" applyFont="1" applyFill="1"/>
    <xf fontId="2" fillId="0" borderId="8" numFmtId="49" xfId="0" applyNumberFormat="1" applyFont="1" applyBorder="1" applyAlignment="1">
      <alignment vertical="top" wrapText="1"/>
    </xf>
    <xf fontId="1" fillId="0" borderId="0" numFmtId="4" xfId="0" applyNumberFormat="1" applyFont="1"/>
    <xf fontId="1" fillId="6" borderId="0" numFmtId="4" xfId="0" applyNumberFormat="1" applyFont="1" applyFill="1"/>
    <xf fontId="1" fillId="0" borderId="11" numFmt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85" workbookViewId="0">
      <selection activeCell="C21" activeCellId="0" sqref="C21"/>
    </sheetView>
  </sheetViews>
  <sheetFormatPr defaultRowHeight="18" customHeight="1"/>
  <cols>
    <col customWidth="1" min="1" max="1" style="1" width="29.28515625"/>
    <col customWidth="1" min="2" max="2" style="1" width="42.85546875"/>
    <col customWidth="1" min="3" max="5" style="1" width="20.7109375"/>
    <col customWidth="1" min="6" max="8" style="1" width="9.140625"/>
    <col bestFit="1" customWidth="1" min="9" max="9" style="1" width="22.7109375"/>
    <col customWidth="1" min="10" max="257" style="1" width="9.140625"/>
  </cols>
  <sheetData>
    <row r="1" ht="87" customHeight="1">
      <c r="A1" s="2"/>
      <c r="B1" s="2"/>
      <c r="C1" s="3"/>
      <c r="D1" s="4" t="s">
        <v>0</v>
      </c>
      <c r="E1" s="4"/>
    </row>
    <row r="2" ht="12.75" customHeight="1">
      <c r="A2" s="2"/>
      <c r="B2" s="2"/>
      <c r="C2" s="5" t="s">
        <v>1</v>
      </c>
      <c r="D2" s="5"/>
      <c r="E2" s="5"/>
    </row>
    <row r="3" ht="81.75" customHeight="1">
      <c r="A3" s="2"/>
      <c r="B3" s="2"/>
      <c r="C3" s="5"/>
      <c r="D3" s="4" t="s">
        <v>2</v>
      </c>
      <c r="E3" s="4"/>
    </row>
    <row r="4" ht="24.75" customHeight="1">
      <c r="A4" s="2"/>
      <c r="B4" s="2"/>
      <c r="C4" s="5"/>
      <c r="D4" s="5"/>
      <c r="E4" s="5"/>
    </row>
    <row r="5" ht="61.5" customHeight="1">
      <c r="A5" s="6" t="s">
        <v>3</v>
      </c>
      <c r="B5" s="6"/>
      <c r="C5" s="6"/>
      <c r="D5" s="6"/>
      <c r="E5" s="6"/>
    </row>
    <row r="6" ht="23.25" hidden="1" customHeight="1">
      <c r="A6" s="7"/>
      <c r="B6" s="6"/>
      <c r="C6" s="6"/>
      <c r="D6" s="6"/>
      <c r="E6" s="6"/>
    </row>
    <row r="7" s="8" customFormat="1" ht="23.449999999999999" customHeight="1">
      <c r="A7" s="9" t="s">
        <v>4</v>
      </c>
      <c r="B7" s="10" t="s">
        <v>5</v>
      </c>
      <c r="C7" s="11" t="s">
        <v>6</v>
      </c>
      <c r="D7" s="12"/>
      <c r="E7" s="13"/>
    </row>
    <row r="8" ht="39.75" customHeight="1">
      <c r="A8" s="14"/>
      <c r="B8" s="15"/>
      <c r="C8" s="16" t="s">
        <v>7</v>
      </c>
      <c r="D8" s="16" t="s">
        <v>8</v>
      </c>
      <c r="E8" s="16" t="s">
        <v>9</v>
      </c>
    </row>
    <row r="9" s="8" customFormat="1" ht="21" customHeight="1">
      <c r="A9" s="17">
        <v>1</v>
      </c>
      <c r="B9" s="17">
        <v>2</v>
      </c>
      <c r="C9" s="17">
        <v>3</v>
      </c>
      <c r="D9" s="17">
        <v>4</v>
      </c>
      <c r="E9" s="17">
        <v>5</v>
      </c>
    </row>
    <row r="10" s="8" customFormat="1" ht="39.75" customHeight="1">
      <c r="A10" s="18" t="s">
        <v>10</v>
      </c>
      <c r="B10" s="19" t="s">
        <v>11</v>
      </c>
      <c r="C10" s="20">
        <f>C11+C12</f>
        <v>0</v>
      </c>
      <c r="D10" s="20">
        <f>D11+D12</f>
        <v>0</v>
      </c>
      <c r="E10" s="20">
        <f>E11+E12</f>
        <v>0</v>
      </c>
    </row>
    <row r="11" s="8" customFormat="1" ht="52.5" customHeight="1">
      <c r="A11" s="18" t="s">
        <v>12</v>
      </c>
      <c r="B11" s="19" t="s">
        <v>13</v>
      </c>
      <c r="C11" s="20">
        <v>0</v>
      </c>
      <c r="D11" s="20">
        <v>0</v>
      </c>
      <c r="E11" s="20">
        <v>0</v>
      </c>
    </row>
    <row r="12" s="8" customFormat="1" ht="69" customHeight="1">
      <c r="A12" s="18" t="s">
        <v>14</v>
      </c>
      <c r="B12" s="19" t="s">
        <v>15</v>
      </c>
      <c r="C12" s="20">
        <v>0</v>
      </c>
      <c r="D12" s="20">
        <v>0</v>
      </c>
      <c r="E12" s="20">
        <v>0</v>
      </c>
    </row>
    <row r="13" ht="66" customHeight="1">
      <c r="A13" s="21" t="s">
        <v>16</v>
      </c>
      <c r="B13" s="22" t="s">
        <v>17</v>
      </c>
      <c r="C13" s="20">
        <f>C14+C15</f>
        <v>-598000000</v>
      </c>
      <c r="D13" s="20">
        <f>D14+D15</f>
        <v>-594985000</v>
      </c>
      <c r="E13" s="20">
        <f>E14+E15</f>
        <v>-182000000</v>
      </c>
    </row>
    <row r="14" ht="98.25" customHeight="1">
      <c r="A14" s="21" t="s">
        <v>18</v>
      </c>
      <c r="B14" s="22" t="s">
        <v>19</v>
      </c>
      <c r="C14" s="20">
        <v>700000000</v>
      </c>
      <c r="D14" s="20">
        <v>0</v>
      </c>
      <c r="E14" s="20">
        <v>0</v>
      </c>
      <c r="I14" s="23"/>
    </row>
    <row r="15" ht="111.75" customHeight="1">
      <c r="A15" s="21" t="s">
        <v>20</v>
      </c>
      <c r="B15" s="22" t="s">
        <v>21</v>
      </c>
      <c r="C15" s="20">
        <f>-700000000-598000000</f>
        <v>-1298000000</v>
      </c>
      <c r="D15" s="20">
        <v>-594985000</v>
      </c>
      <c r="E15" s="20">
        <v>-182000000</v>
      </c>
    </row>
    <row r="16" ht="37.5" customHeight="1">
      <c r="A16" s="24" t="s">
        <v>22</v>
      </c>
      <c r="B16" s="19" t="s">
        <v>23</v>
      </c>
      <c r="C16" s="25">
        <f>C17+C18</f>
        <v>233512265.63510132</v>
      </c>
      <c r="D16" s="25">
        <v>0</v>
      </c>
      <c r="E16" s="25">
        <f>E17+E18</f>
        <v>0</v>
      </c>
    </row>
    <row r="17" ht="35.25" customHeight="1">
      <c r="A17" s="18" t="s">
        <v>24</v>
      </c>
      <c r="B17" s="19" t="s">
        <v>25</v>
      </c>
      <c r="C17" s="25">
        <f>-(C25+C11+C14+C21)</f>
        <v>-37238506457.494904</v>
      </c>
      <c r="D17" s="25">
        <f>-(D25+D11+D14)</f>
        <v>-28156859787.390003</v>
      </c>
      <c r="E17" s="25">
        <f>-(E25+E11+E14)</f>
        <v>-28097310205.640003</v>
      </c>
    </row>
    <row r="18" ht="35.25" customHeight="1">
      <c r="A18" s="18" t="s">
        <v>26</v>
      </c>
      <c r="B18" s="19" t="s">
        <v>27</v>
      </c>
      <c r="C18" s="25">
        <f>C26-C12-C15</f>
        <v>37472018723.130005</v>
      </c>
      <c r="D18" s="25">
        <f>D26-D12-D15-D21</f>
        <v>28156859787.390003</v>
      </c>
      <c r="E18" s="25">
        <f>E26-E12-E15-E21</f>
        <v>28097310205.640003</v>
      </c>
    </row>
    <row r="19" ht="44.25" customHeight="1">
      <c r="A19" s="18" t="s">
        <v>28</v>
      </c>
      <c r="B19" s="19" t="s">
        <v>29</v>
      </c>
      <c r="C19" s="25">
        <f t="shared" ref="C19:E20" si="0">C20</f>
        <v>800000000</v>
      </c>
      <c r="D19" s="25">
        <f t="shared" si="0"/>
        <v>-250000000</v>
      </c>
      <c r="E19" s="25">
        <f t="shared" si="0"/>
        <v>-650000000</v>
      </c>
    </row>
    <row r="20" ht="38.25" customHeight="1">
      <c r="A20" s="24" t="s">
        <v>30</v>
      </c>
      <c r="B20" s="19" t="s">
        <v>31</v>
      </c>
      <c r="C20" s="25">
        <f t="shared" si="0"/>
        <v>800000000</v>
      </c>
      <c r="D20" s="25">
        <f t="shared" si="0"/>
        <v>-250000000</v>
      </c>
      <c r="E20" s="25">
        <f t="shared" si="0"/>
        <v>-650000000</v>
      </c>
    </row>
    <row r="21" ht="159.75" customHeight="1">
      <c r="A21" s="24" t="s">
        <v>32</v>
      </c>
      <c r="B21" s="26" t="s">
        <v>33</v>
      </c>
      <c r="C21" s="25">
        <f>600000000+200000000</f>
        <v>800000000</v>
      </c>
      <c r="D21" s="25">
        <f>-150000000-100000000</f>
        <v>-250000000</v>
      </c>
      <c r="E21" s="25">
        <f>-550000000-100000000</f>
        <v>-650000000</v>
      </c>
    </row>
    <row r="22" ht="22.5" customHeight="1">
      <c r="A22" s="27"/>
      <c r="B22" s="28" t="s">
        <v>34</v>
      </c>
      <c r="C22" s="25">
        <f>C10+C13+C16+C20</f>
        <v>435512265.63510132</v>
      </c>
      <c r="D22" s="25">
        <f>D10+D13+D16+D20</f>
        <v>-844985000</v>
      </c>
      <c r="E22" s="25">
        <f>E10+E13+E16+E20</f>
        <v>-832000000</v>
      </c>
    </row>
    <row r="23" ht="22.5" customHeight="1">
      <c r="A23" s="29"/>
      <c r="B23" s="30"/>
      <c r="C23" s="31"/>
      <c r="D23" s="31"/>
      <c r="E23" s="32"/>
    </row>
    <row r="24" ht="25.5" customHeight="1">
      <c r="C24" s="23"/>
    </row>
    <row r="25" ht="37.5" customHeight="1">
      <c r="B25" s="33" t="s">
        <v>35</v>
      </c>
      <c r="C25" s="34">
        <f>31443146935.2449+3439452457.02+855907065.23</f>
        <v>35738506457.494904</v>
      </c>
      <c r="D25" s="34">
        <f>26476791362.38+1533297571.13+146770853.88</f>
        <v>28156859787.390003</v>
      </c>
      <c r="E25" s="34">
        <f>27376393520.49+473416685.15+247500000</f>
        <v>28097310205.640003</v>
      </c>
    </row>
    <row r="26" ht="37.5" customHeight="1">
      <c r="B26" s="35" t="s">
        <v>36</v>
      </c>
      <c r="C26" s="36">
        <f>32045146935.24+3272964722.66+855907065.23</f>
        <v>36174018723.130005</v>
      </c>
      <c r="D26" s="36">
        <f>25731806362.38+1433297571.13+146770853.88</f>
        <v>27311874787.390003</v>
      </c>
      <c r="E26" s="36">
        <f>26644393520.49+373416685.15+247500000</f>
        <v>27265310205.640003</v>
      </c>
    </row>
    <row r="27" ht="84" customHeight="1">
      <c r="C27" s="37">
        <f>C25-C26</f>
        <v>-435512265.63510132</v>
      </c>
      <c r="D27" s="37">
        <f>D25-D26</f>
        <v>844985000</v>
      </c>
      <c r="E27" s="37">
        <f>E25-E26</f>
        <v>832000000</v>
      </c>
    </row>
    <row r="28" ht="67.5" customHeight="1">
      <c r="C28" s="23"/>
    </row>
    <row r="29" ht="36" customHeight="1">
      <c r="C29" s="23"/>
      <c r="D29" s="23"/>
      <c r="E29" s="23"/>
    </row>
    <row r="30" ht="37.5" hidden="1" customHeight="1"/>
    <row r="31" ht="56.25" hidden="1" customHeight="1"/>
    <row r="32" ht="37.5" hidden="1" customHeight="1"/>
    <row r="33" ht="56.25" hidden="1" customHeight="1"/>
    <row r="34" hidden="1"/>
    <row r="35" hidden="1"/>
    <row r="36" hidden="1"/>
    <row r="37" hidden="1"/>
    <row r="38" hidden="1"/>
    <row r="39" hidden="1"/>
    <row r="40" hidden="1"/>
    <row r="41">
      <c r="C41" s="23"/>
      <c r="D41" s="23"/>
      <c r="E41" s="23"/>
    </row>
    <row r="42" ht="18.75">
      <c r="B42" s="38"/>
      <c r="C42" s="23"/>
    </row>
    <row r="43">
      <c r="C43" s="23"/>
      <c r="D43" s="23"/>
      <c r="E43" s="23"/>
    </row>
    <row r="45">
      <c r="B45" s="39">
        <v>598000000</v>
      </c>
      <c r="C45" s="39">
        <f>-1200000000</f>
        <v>-1200000000</v>
      </c>
      <c r="D45" s="23">
        <f>B45+C45</f>
        <v>-602000000</v>
      </c>
    </row>
    <row r="46">
      <c r="B46" s="39"/>
      <c r="C46" s="40">
        <v>-450000000</v>
      </c>
    </row>
    <row r="47">
      <c r="B47" s="39"/>
      <c r="C47" s="41">
        <f>C45-C46</f>
        <v>-750000000</v>
      </c>
    </row>
    <row r="48">
      <c r="C48" s="40">
        <v>200000000</v>
      </c>
    </row>
    <row r="49">
      <c r="C49" s="40">
        <v>72381992.620000005</v>
      </c>
    </row>
    <row r="50">
      <c r="C50" s="40">
        <v>11130273.02</v>
      </c>
    </row>
    <row r="51">
      <c r="B51" s="39">
        <v>598000000</v>
      </c>
      <c r="C51" s="39">
        <f>C47-C48-C49-C50</f>
        <v>-1033512265.64</v>
      </c>
      <c r="D51" s="39">
        <f>B51+C51</f>
        <v>-435512265.63999999</v>
      </c>
    </row>
    <row r="53">
      <c r="C53" s="23">
        <v>800000000</v>
      </c>
    </row>
    <row r="54">
      <c r="C54" s="23">
        <v>150000000</v>
      </c>
    </row>
    <row r="55">
      <c r="C55" s="23">
        <v>72381992.620000005</v>
      </c>
    </row>
    <row r="56" ht="18" customHeight="1">
      <c r="C56" s="40">
        <v>11130273.02</v>
      </c>
    </row>
    <row r="57">
      <c r="C57" s="23">
        <f>C53+C54+C55+C56</f>
        <v>1033512265.64</v>
      </c>
    </row>
    <row r="59" ht="18" customHeight="1">
      <c r="C59" s="39"/>
    </row>
  </sheetData>
  <mergeCells count="6">
    <mergeCell ref="D1:E1"/>
    <mergeCell ref="D3:E3"/>
    <mergeCell ref="A5:E5"/>
    <mergeCell ref="A7:A8"/>
    <mergeCell ref="B7:B8"/>
    <mergeCell ref="C7:E7"/>
  </mergeCells>
  <printOptions headings="0" gridLines="0"/>
  <pageMargins left="0.82677165354330695" right="0.70866141732283461" top="0.98425196850393704" bottom="0.59055118110236227" header="0.19685039370078738" footer="0.15748031496062992"/>
  <pageSetup paperSize="9" scale="103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revision>19</cp:revision>
  <dcterms:created xsi:type="dcterms:W3CDTF">2005-08-18T04:46:00Z</dcterms:created>
  <dcterms:modified xsi:type="dcterms:W3CDTF">2025-04-29T01:50:06Z</dcterms:modified>
  <cp:version>786432</cp:version>
</cp:coreProperties>
</file>